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2" i="1" l="1"/>
  <c r="F22" i="1"/>
  <c r="C22" i="1"/>
  <c r="P21" i="1"/>
  <c r="O21" i="1"/>
  <c r="N21" i="1"/>
  <c r="M21" i="1"/>
  <c r="J21" i="1"/>
  <c r="I21" i="1"/>
  <c r="K21" i="1" s="1"/>
  <c r="G21" i="1"/>
  <c r="D21" i="1"/>
  <c r="P20" i="1"/>
  <c r="M20" i="1"/>
  <c r="N20" i="1" s="1"/>
  <c r="G20" i="1"/>
  <c r="D20" i="1"/>
  <c r="I20" i="1" s="1"/>
  <c r="P19" i="1"/>
  <c r="O19" i="1"/>
  <c r="N19" i="1"/>
  <c r="M19" i="1"/>
  <c r="J19" i="1"/>
  <c r="I19" i="1"/>
  <c r="K19" i="1" s="1"/>
  <c r="G19" i="1"/>
  <c r="D19" i="1"/>
  <c r="P18" i="1"/>
  <c r="M18" i="1"/>
  <c r="N18" i="1" s="1"/>
  <c r="G18" i="1"/>
  <c r="D18" i="1"/>
  <c r="I18" i="1" s="1"/>
  <c r="P17" i="1"/>
  <c r="O17" i="1"/>
  <c r="N17" i="1"/>
  <c r="M17" i="1"/>
  <c r="J17" i="1"/>
  <c r="I17" i="1"/>
  <c r="K17" i="1" s="1"/>
  <c r="G17" i="1"/>
  <c r="D17" i="1"/>
  <c r="P16" i="1"/>
  <c r="M16" i="1"/>
  <c r="N16" i="1" s="1"/>
  <c r="G16" i="1"/>
  <c r="D16" i="1"/>
  <c r="I16" i="1" s="1"/>
  <c r="O15" i="1"/>
  <c r="N15" i="1"/>
  <c r="M15" i="1"/>
  <c r="G15" i="1"/>
  <c r="B15" i="1"/>
  <c r="P15" i="1" s="1"/>
  <c r="P14" i="1"/>
  <c r="N14" i="1"/>
  <c r="M14" i="1"/>
  <c r="O14" i="1" s="1"/>
  <c r="I14" i="1"/>
  <c r="J14" i="1" s="1"/>
  <c r="G14" i="1"/>
  <c r="D14" i="1"/>
  <c r="P13" i="1"/>
  <c r="O13" i="1"/>
  <c r="N13" i="1"/>
  <c r="M13" i="1"/>
  <c r="G13" i="1"/>
  <c r="D13" i="1"/>
  <c r="I13" i="1" s="1"/>
  <c r="P12" i="1"/>
  <c r="N12" i="1"/>
  <c r="N22" i="1" s="1"/>
  <c r="M12" i="1"/>
  <c r="M22" i="1" s="1"/>
  <c r="I12" i="1"/>
  <c r="J12" i="1" s="1"/>
  <c r="G12" i="1"/>
  <c r="D12" i="1"/>
  <c r="B12" i="1"/>
  <c r="B22" i="1" s="1"/>
  <c r="G11" i="1"/>
  <c r="G22" i="1" s="1"/>
  <c r="D11" i="1"/>
  <c r="I11" i="1" s="1"/>
  <c r="J10" i="1"/>
  <c r="I10" i="1"/>
  <c r="G10" i="1"/>
  <c r="D10" i="1"/>
  <c r="K11" i="1" l="1"/>
  <c r="Q11" i="1"/>
  <c r="J11" i="1"/>
  <c r="Q13" i="1"/>
  <c r="J13" i="1"/>
  <c r="P22" i="1"/>
  <c r="K16" i="1"/>
  <c r="J16" i="1"/>
  <c r="Q16" i="1"/>
  <c r="Q18" i="1"/>
  <c r="K18" i="1"/>
  <c r="J18" i="1"/>
  <c r="J20" i="1"/>
  <c r="K20" i="1" s="1"/>
  <c r="Q20" i="1"/>
  <c r="Q10" i="1"/>
  <c r="K12" i="1"/>
  <c r="K14" i="1"/>
  <c r="O16" i="1"/>
  <c r="Q17" i="1"/>
  <c r="O18" i="1"/>
  <c r="Q19" i="1"/>
  <c r="O20" i="1"/>
  <c r="Q21" i="1"/>
  <c r="Q12" i="1"/>
  <c r="Q14" i="1"/>
  <c r="K10" i="1"/>
  <c r="O12" i="1"/>
  <c r="D15" i="1"/>
  <c r="I15" i="1" s="1"/>
  <c r="J22" i="1" l="1"/>
  <c r="K15" i="1"/>
  <c r="Q15" i="1"/>
  <c r="J15" i="1"/>
  <c r="O22" i="1"/>
  <c r="Q22" i="1"/>
  <c r="I22" i="1"/>
  <c r="E22" i="1" s="1"/>
  <c r="D22" i="1"/>
  <c r="K13" i="1"/>
  <c r="K22" i="1" s="1"/>
</calcChain>
</file>

<file path=xl/sharedStrings.xml><?xml version="1.0" encoding="utf-8"?>
<sst xmlns="http://schemas.openxmlformats.org/spreadsheetml/2006/main" count="27" uniqueCount="23">
  <si>
    <t>Информация</t>
  </si>
  <si>
    <t>о затратах  МУП "Электросеть"   на покупку потерь,</t>
  </si>
  <si>
    <t>о стоимости и о размере фактических потерь в 2022 году</t>
  </si>
  <si>
    <t>Покупку электрической энергии в целях компенсации потерь МУП "Электросеть"</t>
  </si>
  <si>
    <t xml:space="preserve">осуществляет по договору № 41 ОТ 01.04.2014г. в целях компенсации потерь, </t>
  </si>
  <si>
    <t>заключенному с ОАО "ДЭК"</t>
  </si>
  <si>
    <t>Разногласия</t>
  </si>
  <si>
    <t>период</t>
  </si>
  <si>
    <t>Объем электроэнергии, приобретенной в целях компенсации потерь в сетях, квт.ч</t>
  </si>
  <si>
    <t>Объем электроэнергии, приобретенной в целях компенсации потерь в сетях, квт.ч   норматив</t>
  </si>
  <si>
    <t>Сумма затрат, без НДС , руб.</t>
  </si>
  <si>
    <t>Тариф норм.</t>
  </si>
  <si>
    <t>Объем электроэнергии, приобретенной в целях компенсации потерь в сетях, квт.ч   сверхнорматив</t>
  </si>
  <si>
    <t>Тариф сверхнорм.</t>
  </si>
  <si>
    <t>Сумма затрат, без НДС , руб.   ВСЕГО</t>
  </si>
  <si>
    <t>ндс</t>
  </si>
  <si>
    <t>Сумма затрат, руб.   ВСЕГО с НДС</t>
  </si>
  <si>
    <t>квт.ч</t>
  </si>
  <si>
    <t>суммы</t>
  </si>
  <si>
    <t>с НДС</t>
  </si>
  <si>
    <t>Всего</t>
  </si>
  <si>
    <t>Экономист</t>
  </si>
  <si>
    <t>А.Г.Вернигорова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</si>
</sst>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2" fillId="0" borderId="0" xfId="0" applyFont="1"/>
    <xf numFmtId="0" fontId="0" fillId="0" borderId="1" xfId="0" applyBorder="1" applyAlignment="1">
      <alignment textRotation="90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1" xfId="0" applyBorder="1"/>
    <xf numFmtId="0" fontId="0" fillId="0" borderId="2" xfId="0" applyBorder="1" applyAlignment="1"/>
    <xf numFmtId="0" fontId="0" fillId="0" borderId="4" xfId="0" applyBorder="1"/>
    <xf numFmtId="0" fontId="0" fillId="0" borderId="5" xfId="0" applyBorder="1"/>
    <xf numFmtId="2" fontId="0" fillId="0" borderId="5" xfId="0" applyNumberFormat="1" applyBorder="1"/>
    <xf numFmtId="164" fontId="0" fillId="0" borderId="5" xfId="0" applyNumberFormat="1" applyBorder="1"/>
    <xf numFmtId="2" fontId="0" fillId="0" borderId="6" xfId="0" applyNumberFormat="1" applyBorder="1"/>
    <xf numFmtId="0" fontId="0" fillId="2" borderId="4" xfId="0" applyFill="1" applyBorder="1"/>
    <xf numFmtId="164" fontId="0" fillId="2" borderId="5" xfId="0" applyNumberFormat="1" applyFill="1" applyBorder="1"/>
    <xf numFmtId="2" fontId="0" fillId="2" borderId="6" xfId="0" applyNumberFormat="1" applyFill="1" applyBorder="1"/>
    <xf numFmtId="0" fontId="0" fillId="2" borderId="5" xfId="0" applyFill="1" applyBorder="1"/>
    <xf numFmtId="1" fontId="0" fillId="2" borderId="4" xfId="0" applyNumberFormat="1" applyFill="1" applyBorder="1"/>
    <xf numFmtId="2" fontId="0" fillId="2" borderId="5" xfId="0" applyNumberFormat="1" applyFill="1" applyBorder="1"/>
    <xf numFmtId="1" fontId="0" fillId="2" borderId="5" xfId="0" applyNumberFormat="1" applyFill="1" applyBorder="1"/>
    <xf numFmtId="1" fontId="0" fillId="0" borderId="5" xfId="0" applyNumberFormat="1" applyBorder="1"/>
    <xf numFmtId="0" fontId="0" fillId="0" borderId="7" xfId="0" applyBorder="1"/>
    <xf numFmtId="0" fontId="2" fillId="0" borderId="8" xfId="0" applyFont="1" applyBorder="1"/>
    <xf numFmtId="2" fontId="2" fillId="0" borderId="8" xfId="0" applyNumberFormat="1" applyFont="1" applyBorder="1"/>
    <xf numFmtId="164" fontId="2" fillId="3" borderId="8" xfId="0" applyNumberFormat="1" applyFont="1" applyFill="1" applyBorder="1"/>
    <xf numFmtId="2" fontId="2" fillId="0" borderId="9" xfId="0" applyNumberFormat="1" applyFont="1" applyBorder="1"/>
    <xf numFmtId="2" fontId="2" fillId="0" borderId="7" xfId="0" applyNumberFormat="1" applyFont="1" applyBorder="1"/>
    <xf numFmtId="2" fontId="0" fillId="0" borderId="0" xfId="0" applyNumberForma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10" workbookViewId="0">
      <selection sqref="A1:XFD1048576"/>
    </sheetView>
  </sheetViews>
  <sheetFormatPr defaultRowHeight="14.4" outlineLevelCol="1" x14ac:dyDescent="0.3"/>
  <cols>
    <col min="1" max="1" width="5.77734375" customWidth="1"/>
    <col min="2" max="2" width="10.21875" customWidth="1"/>
    <col min="3" max="3" width="10.21875" customWidth="1" outlineLevel="1"/>
    <col min="4" max="4" width="12.77734375" customWidth="1" outlineLevel="1"/>
    <col min="5" max="5" width="12.109375" customWidth="1" outlineLevel="1"/>
    <col min="6" max="6" width="14" customWidth="1" outlineLevel="1"/>
    <col min="7" max="7" width="13" customWidth="1" outlineLevel="1"/>
    <col min="8" max="8" width="12.44140625" customWidth="1" outlineLevel="1"/>
    <col min="9" max="9" width="13.77734375" customWidth="1" outlineLevel="1"/>
    <col min="10" max="10" width="11.77734375" customWidth="1" outlineLevel="1"/>
    <col min="11" max="11" width="12.21875" customWidth="1"/>
    <col min="12" max="12" width="10.109375" customWidth="1"/>
    <col min="13" max="13" width="10.5546875" customWidth="1"/>
    <col min="14" max="14" width="9.21875" customWidth="1"/>
    <col min="15" max="15" width="10.21875" bestFit="1" customWidth="1"/>
    <col min="16" max="16" width="12.109375" customWidth="1"/>
    <col min="17" max="17" width="12" customWidth="1"/>
  </cols>
  <sheetData>
    <row r="1" spans="1:17" ht="18" x14ac:dyDescent="0.35">
      <c r="D1" s="1" t="s">
        <v>0</v>
      </c>
    </row>
    <row r="2" spans="1:17" x14ac:dyDescent="0.3">
      <c r="A2" s="2" t="s">
        <v>1</v>
      </c>
      <c r="B2" s="2"/>
      <c r="C2" s="2"/>
      <c r="D2" s="2"/>
      <c r="E2" s="2"/>
    </row>
    <row r="3" spans="1:17" x14ac:dyDescent="0.3">
      <c r="A3" s="2" t="s">
        <v>2</v>
      </c>
      <c r="B3" s="2"/>
      <c r="C3" s="2"/>
      <c r="D3" s="2"/>
      <c r="E3" s="2"/>
    </row>
    <row r="5" spans="1:17" x14ac:dyDescent="0.3">
      <c r="A5" s="3" t="s">
        <v>3</v>
      </c>
      <c r="B5" s="3"/>
      <c r="C5" s="3"/>
      <c r="D5" s="3"/>
      <c r="E5" s="3"/>
    </row>
    <row r="6" spans="1:17" x14ac:dyDescent="0.3">
      <c r="A6" s="3" t="s">
        <v>4</v>
      </c>
      <c r="B6" s="3"/>
      <c r="C6" s="3"/>
      <c r="D6" s="3"/>
      <c r="E6" s="3"/>
    </row>
    <row r="7" spans="1:17" ht="15.6" x14ac:dyDescent="0.3">
      <c r="A7" s="32" t="s">
        <v>5</v>
      </c>
      <c r="B7" s="32"/>
      <c r="C7" s="32"/>
      <c r="D7" s="32"/>
      <c r="E7" s="32"/>
      <c r="L7" s="4" t="s">
        <v>6</v>
      </c>
    </row>
    <row r="8" spans="1:17" ht="15" thickBot="1" x14ac:dyDescent="0.35">
      <c r="A8" s="5"/>
      <c r="M8" s="3"/>
      <c r="N8" s="3"/>
      <c r="O8" s="3"/>
      <c r="P8" s="3"/>
      <c r="Q8" s="3"/>
    </row>
    <row r="9" spans="1:17" ht="162" customHeight="1" x14ac:dyDescent="0.3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10</v>
      </c>
      <c r="H9" s="7" t="s">
        <v>13</v>
      </c>
      <c r="I9" s="7" t="s">
        <v>14</v>
      </c>
      <c r="J9" s="8" t="s">
        <v>15</v>
      </c>
      <c r="K9" s="9" t="s">
        <v>16</v>
      </c>
      <c r="L9" s="10" t="s">
        <v>17</v>
      </c>
      <c r="M9" s="11" t="s">
        <v>18</v>
      </c>
      <c r="N9" s="11" t="s">
        <v>15</v>
      </c>
      <c r="O9" s="11" t="s">
        <v>19</v>
      </c>
      <c r="P9" s="7" t="s">
        <v>8</v>
      </c>
      <c r="Q9" s="9" t="s">
        <v>14</v>
      </c>
    </row>
    <row r="10" spans="1:17" x14ac:dyDescent="0.3">
      <c r="A10" s="12">
        <v>1</v>
      </c>
      <c r="B10" s="13">
        <v>1161841</v>
      </c>
      <c r="C10" s="13">
        <v>1660000</v>
      </c>
      <c r="D10" s="14">
        <f t="shared" ref="D10:D18" si="0">B10*E10</f>
        <v>2422670.8531999998</v>
      </c>
      <c r="E10" s="15">
        <v>2.0851999999999999</v>
      </c>
      <c r="F10" s="13"/>
      <c r="G10" s="14">
        <f>F10*H10</f>
        <v>0</v>
      </c>
      <c r="H10" s="15"/>
      <c r="I10" s="14">
        <f t="shared" ref="I10:I21" si="1">D10+G10</f>
        <v>2422670.8531999998</v>
      </c>
      <c r="J10" s="14">
        <f>I10*20%</f>
        <v>484534.17063999997</v>
      </c>
      <c r="K10" s="16">
        <f t="shared" ref="K10:K11" si="2">I10+J10</f>
        <v>2907205.0238399999</v>
      </c>
      <c r="L10" s="17"/>
      <c r="M10" s="18"/>
      <c r="N10" s="13"/>
      <c r="O10" s="13"/>
      <c r="P10" s="13">
        <v>1161841</v>
      </c>
      <c r="Q10" s="16">
        <f>I10</f>
        <v>2422670.8531999998</v>
      </c>
    </row>
    <row r="11" spans="1:17" x14ac:dyDescent="0.3">
      <c r="A11" s="12">
        <v>2</v>
      </c>
      <c r="B11" s="13">
        <v>800826</v>
      </c>
      <c r="C11" s="13">
        <v>1520000</v>
      </c>
      <c r="D11" s="14">
        <f t="shared" si="0"/>
        <v>1828325.7992999998</v>
      </c>
      <c r="E11" s="15">
        <v>2.2830499999999998</v>
      </c>
      <c r="F11" s="13"/>
      <c r="G11" s="14">
        <f>F11*H11</f>
        <v>0</v>
      </c>
      <c r="H11" s="15"/>
      <c r="I11" s="14">
        <f t="shared" si="1"/>
        <v>1828325.7992999998</v>
      </c>
      <c r="J11" s="14">
        <f t="shared" ref="J11:J21" si="3">I11*20%</f>
        <v>365665.15986000001</v>
      </c>
      <c r="K11" s="19">
        <f t="shared" si="2"/>
        <v>2193990.9591600001</v>
      </c>
      <c r="L11" s="17"/>
      <c r="M11" s="18"/>
      <c r="N11" s="13"/>
      <c r="O11" s="13"/>
      <c r="P11" s="13">
        <v>800826</v>
      </c>
      <c r="Q11" s="16">
        <f>I11</f>
        <v>1828325.7992999998</v>
      </c>
    </row>
    <row r="12" spans="1:17" x14ac:dyDescent="0.3">
      <c r="A12" s="12">
        <v>3</v>
      </c>
      <c r="B12" s="20">
        <f>1490000+37263</f>
        <v>1527263</v>
      </c>
      <c r="C12" s="13">
        <v>1490000</v>
      </c>
      <c r="D12" s="14">
        <f>C12*E12</f>
        <v>3249824.1</v>
      </c>
      <c r="E12" s="15">
        <v>2.1810900000000002</v>
      </c>
      <c r="F12" s="13">
        <v>37263</v>
      </c>
      <c r="G12" s="14">
        <f t="shared" ref="G12:G21" si="4">F12*H12</f>
        <v>77258.868419999999</v>
      </c>
      <c r="H12" s="15">
        <v>2.07334</v>
      </c>
      <c r="I12" s="14">
        <f>D12+G12</f>
        <v>3327082.9684200003</v>
      </c>
      <c r="J12" s="14">
        <f t="shared" si="3"/>
        <v>665416.59368400008</v>
      </c>
      <c r="K12" s="19">
        <f>I12+J12</f>
        <v>3992499.5621040002</v>
      </c>
      <c r="L12" s="21">
        <v>-4663</v>
      </c>
      <c r="M12" s="22">
        <f>L12*H12</f>
        <v>-9667.9844200000007</v>
      </c>
      <c r="N12" s="14">
        <f>M12*20%</f>
        <v>-1933.5968840000003</v>
      </c>
      <c r="O12" s="14">
        <f>M12+N12</f>
        <v>-11601.581304000001</v>
      </c>
      <c r="P12" s="23">
        <f>B12+L12</f>
        <v>1522600</v>
      </c>
      <c r="Q12" s="16">
        <f>I12+M12</f>
        <v>3317414.9840000002</v>
      </c>
    </row>
    <row r="13" spans="1:17" x14ac:dyDescent="0.3">
      <c r="A13" s="12">
        <v>4</v>
      </c>
      <c r="B13" s="13">
        <v>954705</v>
      </c>
      <c r="C13" s="13">
        <v>990000</v>
      </c>
      <c r="D13" s="14">
        <f t="shared" si="0"/>
        <v>2122099.1799000003</v>
      </c>
      <c r="E13" s="15">
        <v>2.2227800000000002</v>
      </c>
      <c r="F13" s="13"/>
      <c r="G13" s="14">
        <f t="shared" si="4"/>
        <v>0</v>
      </c>
      <c r="H13" s="15"/>
      <c r="I13" s="14">
        <f t="shared" si="1"/>
        <v>2122099.1799000003</v>
      </c>
      <c r="J13" s="14">
        <f t="shared" si="3"/>
        <v>424419.83598000009</v>
      </c>
      <c r="K13" s="19">
        <f>I13+J13</f>
        <v>2546519.0158800003</v>
      </c>
      <c r="L13" s="17">
        <v>-13437</v>
      </c>
      <c r="M13" s="22">
        <f>L13*E13</f>
        <v>-29867.494860000003</v>
      </c>
      <c r="N13" s="14">
        <f>M13*20%</f>
        <v>-5973.4989720000012</v>
      </c>
      <c r="O13" s="14">
        <f>M13+N13</f>
        <v>-35840.993832000007</v>
      </c>
      <c r="P13" s="24">
        <f t="shared" ref="P13:P21" si="5">B13+L13</f>
        <v>941268</v>
      </c>
      <c r="Q13" s="16">
        <f t="shared" ref="Q13:Q21" si="6">I13+M13</f>
        <v>2092231.6850400004</v>
      </c>
    </row>
    <row r="14" spans="1:17" x14ac:dyDescent="0.3">
      <c r="A14" s="12">
        <v>5</v>
      </c>
      <c r="B14" s="13">
        <v>1108675</v>
      </c>
      <c r="C14" s="13">
        <v>800000</v>
      </c>
      <c r="D14" s="14">
        <f>C14*E14</f>
        <v>1825984</v>
      </c>
      <c r="E14" s="15">
        <v>2.2824800000000001</v>
      </c>
      <c r="F14" s="13">
        <v>308675</v>
      </c>
      <c r="G14" s="14">
        <f t="shared" si="4"/>
        <v>671284.7827499999</v>
      </c>
      <c r="H14" s="15">
        <v>2.1747299999999998</v>
      </c>
      <c r="I14" s="14">
        <f t="shared" si="1"/>
        <v>2497268.7827499998</v>
      </c>
      <c r="J14" s="14">
        <f t="shared" si="3"/>
        <v>499453.75654999999</v>
      </c>
      <c r="K14" s="19">
        <f>I14+J14</f>
        <v>2996722.5392999998</v>
      </c>
      <c r="L14" s="21">
        <v>-6155</v>
      </c>
      <c r="M14" s="22">
        <f>L14*H14</f>
        <v>-13385.46315</v>
      </c>
      <c r="N14" s="14">
        <f t="shared" ref="N14:N21" si="7">M14*20%</f>
        <v>-2677.0926300000001</v>
      </c>
      <c r="O14" s="14">
        <f t="shared" ref="O14:O21" si="8">M14+N14</f>
        <v>-16062.555779999999</v>
      </c>
      <c r="P14" s="24">
        <f t="shared" si="5"/>
        <v>1102520</v>
      </c>
      <c r="Q14" s="16">
        <f t="shared" si="6"/>
        <v>2483883.3195999996</v>
      </c>
    </row>
    <row r="15" spans="1:17" x14ac:dyDescent="0.3">
      <c r="A15" s="12">
        <v>6</v>
      </c>
      <c r="B15" s="13">
        <f>422371+21188</f>
        <v>443559</v>
      </c>
      <c r="C15" s="13">
        <v>700000</v>
      </c>
      <c r="D15" s="14">
        <f t="shared" si="0"/>
        <v>886909.52726999996</v>
      </c>
      <c r="E15" s="15">
        <v>1.99953</v>
      </c>
      <c r="F15" s="13"/>
      <c r="G15" s="14">
        <f t="shared" si="4"/>
        <v>0</v>
      </c>
      <c r="H15" s="15"/>
      <c r="I15" s="14">
        <f t="shared" si="1"/>
        <v>886909.52726999996</v>
      </c>
      <c r="J15" s="14">
        <f t="shared" si="3"/>
        <v>177381.90545399999</v>
      </c>
      <c r="K15" s="19">
        <f t="shared" ref="K15:K20" si="9">I15+J15</f>
        <v>1064291.432724</v>
      </c>
      <c r="L15" s="21">
        <v>-21188</v>
      </c>
      <c r="M15" s="22">
        <f t="shared" ref="M15:M21" si="10">L15*E15</f>
        <v>-42366.041640000003</v>
      </c>
      <c r="N15" s="14">
        <f t="shared" si="7"/>
        <v>-8473.2083280000006</v>
      </c>
      <c r="O15" s="14">
        <f t="shared" si="8"/>
        <v>-50839.249968000004</v>
      </c>
      <c r="P15" s="24">
        <f t="shared" si="5"/>
        <v>422371</v>
      </c>
      <c r="Q15" s="16">
        <f t="shared" si="6"/>
        <v>844543.48563000001</v>
      </c>
    </row>
    <row r="16" spans="1:17" x14ac:dyDescent="0.3">
      <c r="A16" s="12">
        <v>7</v>
      </c>
      <c r="B16" s="13">
        <v>454494</v>
      </c>
      <c r="C16" s="13">
        <v>620000</v>
      </c>
      <c r="D16" s="14">
        <f t="shared" si="0"/>
        <v>943629.53268000006</v>
      </c>
      <c r="E16" s="15">
        <v>2.0762200000000002</v>
      </c>
      <c r="F16" s="13"/>
      <c r="G16" s="14">
        <f t="shared" si="4"/>
        <v>0</v>
      </c>
      <c r="H16" s="15"/>
      <c r="I16" s="14">
        <f t="shared" si="1"/>
        <v>943629.53268000006</v>
      </c>
      <c r="J16" s="14">
        <f t="shared" si="3"/>
        <v>188725.90653600002</v>
      </c>
      <c r="K16" s="19">
        <f t="shared" si="9"/>
        <v>1132355.439216</v>
      </c>
      <c r="L16" s="21">
        <v>-18153</v>
      </c>
      <c r="M16" s="22">
        <f t="shared" si="10"/>
        <v>-37689.621660000004</v>
      </c>
      <c r="N16" s="14">
        <f t="shared" si="7"/>
        <v>-7537.9243320000014</v>
      </c>
      <c r="O16" s="14">
        <f t="shared" si="8"/>
        <v>-45227.545992000007</v>
      </c>
      <c r="P16" s="24">
        <f t="shared" si="5"/>
        <v>436341</v>
      </c>
      <c r="Q16" s="16">
        <f t="shared" si="6"/>
        <v>905939.91102</v>
      </c>
    </row>
    <row r="17" spans="1:17" x14ac:dyDescent="0.3">
      <c r="A17" s="12">
        <v>8</v>
      </c>
      <c r="B17" s="13">
        <v>560362</v>
      </c>
      <c r="C17" s="13">
        <v>620000</v>
      </c>
      <c r="D17" s="14">
        <f t="shared" si="0"/>
        <v>1189424.3811999999</v>
      </c>
      <c r="E17" s="15">
        <v>2.1225999999999998</v>
      </c>
      <c r="F17" s="13"/>
      <c r="G17" s="14">
        <f t="shared" si="4"/>
        <v>0</v>
      </c>
      <c r="H17" s="15"/>
      <c r="I17" s="14">
        <f t="shared" si="1"/>
        <v>1189424.3811999999</v>
      </c>
      <c r="J17" s="14">
        <f t="shared" si="3"/>
        <v>237884.87624000001</v>
      </c>
      <c r="K17" s="19">
        <f>I17+J17</f>
        <v>1427309.2574399998</v>
      </c>
      <c r="L17" s="21">
        <v>-3843</v>
      </c>
      <c r="M17" s="22">
        <f t="shared" si="10"/>
        <v>-8157.1517999999996</v>
      </c>
      <c r="N17" s="14">
        <f t="shared" si="7"/>
        <v>-1631.4303600000001</v>
      </c>
      <c r="O17" s="14">
        <f t="shared" si="8"/>
        <v>-9788.5821599999999</v>
      </c>
      <c r="P17" s="24">
        <f t="shared" si="5"/>
        <v>556519</v>
      </c>
      <c r="Q17" s="16">
        <f t="shared" si="6"/>
        <v>1181267.2293999998</v>
      </c>
    </row>
    <row r="18" spans="1:17" x14ac:dyDescent="0.3">
      <c r="A18" s="12">
        <v>9</v>
      </c>
      <c r="B18" s="13">
        <v>809596</v>
      </c>
      <c r="C18" s="13">
        <v>1150000</v>
      </c>
      <c r="D18" s="14">
        <f t="shared" si="0"/>
        <v>1786705.5083600001</v>
      </c>
      <c r="E18" s="15">
        <v>2.2069100000000001</v>
      </c>
      <c r="F18" s="13"/>
      <c r="G18" s="14">
        <f t="shared" si="4"/>
        <v>0</v>
      </c>
      <c r="H18" s="15"/>
      <c r="I18" s="14">
        <f t="shared" si="1"/>
        <v>1786705.5083600001</v>
      </c>
      <c r="J18" s="14">
        <f t="shared" si="3"/>
        <v>357341.10167200002</v>
      </c>
      <c r="K18" s="19">
        <f t="shared" si="9"/>
        <v>2144046.6100320001</v>
      </c>
      <c r="L18" s="21">
        <v>-1122</v>
      </c>
      <c r="M18" s="22">
        <f t="shared" si="10"/>
        <v>-2476.1530200000002</v>
      </c>
      <c r="N18" s="14">
        <f t="shared" si="7"/>
        <v>-495.23060400000008</v>
      </c>
      <c r="O18" s="14">
        <f t="shared" si="8"/>
        <v>-2971.3836240000001</v>
      </c>
      <c r="P18" s="24">
        <f t="shared" si="5"/>
        <v>808474</v>
      </c>
      <c r="Q18" s="16">
        <f t="shared" si="6"/>
        <v>1784229.35534</v>
      </c>
    </row>
    <row r="19" spans="1:17" x14ac:dyDescent="0.3">
      <c r="A19" s="12">
        <v>10</v>
      </c>
      <c r="B19" s="13">
        <v>831960</v>
      </c>
      <c r="C19" s="13">
        <v>740000</v>
      </c>
      <c r="D19" s="14">
        <f>C19*E19</f>
        <v>1608330.8</v>
      </c>
      <c r="E19" s="15">
        <v>2.1734200000000001</v>
      </c>
      <c r="F19" s="13">
        <v>91960</v>
      </c>
      <c r="G19" s="14">
        <f t="shared" si="4"/>
        <v>186551.8952</v>
      </c>
      <c r="H19" s="15">
        <v>2.0286200000000001</v>
      </c>
      <c r="I19" s="14">
        <f t="shared" si="1"/>
        <v>1794882.6952</v>
      </c>
      <c r="J19" s="14">
        <f t="shared" si="3"/>
        <v>358976.53904</v>
      </c>
      <c r="K19" s="19">
        <f>I19+J19+0.01</f>
        <v>2153859.2442399999</v>
      </c>
      <c r="L19" s="12">
        <v>-17783</v>
      </c>
      <c r="M19" s="22">
        <f>L19*H19</f>
        <v>-36074.949460000003</v>
      </c>
      <c r="N19" s="14">
        <f t="shared" si="7"/>
        <v>-7214.9898920000014</v>
      </c>
      <c r="O19" s="14">
        <f t="shared" si="8"/>
        <v>-43289.939352000001</v>
      </c>
      <c r="P19" s="24">
        <f t="shared" si="5"/>
        <v>814177</v>
      </c>
      <c r="Q19" s="16">
        <f t="shared" si="6"/>
        <v>1758807.7457399999</v>
      </c>
    </row>
    <row r="20" spans="1:17" x14ac:dyDescent="0.3">
      <c r="A20" s="12">
        <v>11</v>
      </c>
      <c r="B20" s="13">
        <v>1232407</v>
      </c>
      <c r="C20" s="13">
        <v>1410000</v>
      </c>
      <c r="D20" s="14">
        <f t="shared" ref="D20" si="11">B20*E20</f>
        <v>2861390.24853</v>
      </c>
      <c r="E20" s="15">
        <v>2.32179</v>
      </c>
      <c r="F20" s="13"/>
      <c r="G20" s="14">
        <f t="shared" si="4"/>
        <v>0</v>
      </c>
      <c r="H20" s="15"/>
      <c r="I20" s="14">
        <f t="shared" si="1"/>
        <v>2861390.24853</v>
      </c>
      <c r="J20" s="14">
        <f t="shared" si="3"/>
        <v>572278.04970600002</v>
      </c>
      <c r="K20" s="19">
        <f t="shared" si="9"/>
        <v>3433668.2982359999</v>
      </c>
      <c r="L20" s="12">
        <v>-861</v>
      </c>
      <c r="M20" s="22">
        <f t="shared" si="10"/>
        <v>-1999.0611900000001</v>
      </c>
      <c r="N20" s="14">
        <f t="shared" si="7"/>
        <v>-399.81223800000004</v>
      </c>
      <c r="O20" s="14">
        <f t="shared" si="8"/>
        <v>-2398.8734280000003</v>
      </c>
      <c r="P20" s="24">
        <f t="shared" si="5"/>
        <v>1231546</v>
      </c>
      <c r="Q20" s="16">
        <f t="shared" si="6"/>
        <v>2859391.1873400002</v>
      </c>
    </row>
    <row r="21" spans="1:17" x14ac:dyDescent="0.3">
      <c r="A21" s="12">
        <v>12</v>
      </c>
      <c r="B21" s="13">
        <v>2024009</v>
      </c>
      <c r="C21" s="20">
        <v>2330000</v>
      </c>
      <c r="D21" s="14">
        <f>B21*E21</f>
        <v>4690519.4169600001</v>
      </c>
      <c r="E21" s="15">
        <v>2.3174399999999999</v>
      </c>
      <c r="F21" s="20"/>
      <c r="G21" s="22">
        <f t="shared" si="4"/>
        <v>0</v>
      </c>
      <c r="H21" s="18"/>
      <c r="I21" s="14">
        <f t="shared" si="1"/>
        <v>4690519.4169600001</v>
      </c>
      <c r="J21" s="14">
        <f t="shared" si="3"/>
        <v>938103.88339200011</v>
      </c>
      <c r="K21" s="19">
        <f>I21+J21</f>
        <v>5628623.3003519997</v>
      </c>
      <c r="L21" s="12">
        <v>-15672</v>
      </c>
      <c r="M21" s="22">
        <f t="shared" si="10"/>
        <v>-36318.919679999999</v>
      </c>
      <c r="N21" s="14">
        <f t="shared" si="7"/>
        <v>-7263.7839359999998</v>
      </c>
      <c r="O21" s="14">
        <f t="shared" si="8"/>
        <v>-43582.703615999999</v>
      </c>
      <c r="P21" s="24">
        <f t="shared" si="5"/>
        <v>2008337</v>
      </c>
      <c r="Q21" s="16">
        <f t="shared" si="6"/>
        <v>4654200.4972799998</v>
      </c>
    </row>
    <row r="22" spans="1:17" ht="15" thickBot="1" x14ac:dyDescent="0.35">
      <c r="A22" s="25" t="s">
        <v>20</v>
      </c>
      <c r="B22" s="26">
        <f>SUM(B10:B21)</f>
        <v>11909697</v>
      </c>
      <c r="C22" s="26">
        <f>SUM(C10:C21)</f>
        <v>14030000</v>
      </c>
      <c r="D22" s="27">
        <f>SUM(D10:D21)</f>
        <v>25415813.347400002</v>
      </c>
      <c r="E22" s="28">
        <f>I22/B22</f>
        <v>2.2125591351123375</v>
      </c>
      <c r="F22" s="26">
        <f>SUM(F10:F21)</f>
        <v>437898</v>
      </c>
      <c r="G22" s="27">
        <f>SUM(G10:G21)</f>
        <v>935095.54636999988</v>
      </c>
      <c r="H22" s="27"/>
      <c r="I22" s="27">
        <f>SUM(I10:I21)</f>
        <v>26350908.893770002</v>
      </c>
      <c r="J22" s="27">
        <f t="shared" ref="J22:Q22" si="12">SUM(J10:J21)</f>
        <v>5270181.7787539996</v>
      </c>
      <c r="K22" s="29">
        <f t="shared" si="12"/>
        <v>31621090.682524003</v>
      </c>
      <c r="L22" s="30">
        <f t="shared" si="12"/>
        <v>-102877</v>
      </c>
      <c r="M22" s="27">
        <f t="shared" si="12"/>
        <v>-218002.84088</v>
      </c>
      <c r="N22" s="27">
        <f t="shared" si="12"/>
        <v>-43600.568176000008</v>
      </c>
      <c r="O22" s="27">
        <f t="shared" si="12"/>
        <v>-261603.409056</v>
      </c>
      <c r="P22" s="27">
        <f t="shared" si="12"/>
        <v>11806820</v>
      </c>
      <c r="Q22" s="29">
        <f t="shared" si="12"/>
        <v>26132906.052889995</v>
      </c>
    </row>
    <row r="24" spans="1:17" x14ac:dyDescent="0.3">
      <c r="B24" t="s">
        <v>21</v>
      </c>
      <c r="E24" t="s">
        <v>22</v>
      </c>
    </row>
    <row r="27" spans="1:17" x14ac:dyDescent="0.3">
      <c r="I27" s="31"/>
      <c r="K27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2023-04-17T03:47:47Z</dcterms:modified>
</cp:coreProperties>
</file>